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ocuments\GeoIII_2020\TPs de Clases 2020\"/>
    </mc:Choice>
  </mc:AlternateContent>
  <bookViews>
    <workbookView xWindow="0" yWindow="0" windowWidth="20490" windowHeight="7650"/>
  </bookViews>
  <sheets>
    <sheet name="Resumen Cargas Unitarias" sheetId="4" r:id="rId1"/>
    <sheet name="Bajo control en excavación" sheetId="1" r:id="rId2"/>
    <sheet name="Buen control en excavación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B2" i="5" s="1"/>
  <c r="B11" i="5" s="1"/>
  <c r="E4" i="4"/>
  <c r="F32" i="5"/>
  <c r="B32" i="5"/>
  <c r="F19" i="5"/>
  <c r="B19" i="5"/>
  <c r="F18" i="5"/>
  <c r="B18" i="5"/>
  <c r="G13" i="5"/>
  <c r="G12" i="5"/>
  <c r="G11" i="5"/>
  <c r="A11" i="5"/>
  <c r="H10" i="5"/>
  <c r="G10" i="5"/>
  <c r="D3" i="5"/>
  <c r="D12" i="5" s="1"/>
  <c r="D2" i="5"/>
  <c r="C11" i="1"/>
  <c r="F11" i="1"/>
  <c r="F21" i="1"/>
  <c r="B21" i="1"/>
  <c r="D3" i="1"/>
  <c r="D2" i="1"/>
  <c r="B3" i="1"/>
  <c r="B2" i="1"/>
  <c r="B4" i="1" s="1"/>
  <c r="C11" i="5" l="1"/>
  <c r="B12" i="5"/>
  <c r="A11" i="1"/>
  <c r="G11" i="1" s="1"/>
  <c r="D9" i="4"/>
  <c r="D10" i="4"/>
  <c r="D11" i="4"/>
  <c r="B3" i="5" s="1"/>
  <c r="B4" i="5" s="1"/>
  <c r="D5" i="4"/>
  <c r="E12" i="1" s="1"/>
  <c r="E13" i="1" s="1"/>
  <c r="D4" i="4"/>
  <c r="D3" i="4"/>
  <c r="F32" i="1"/>
  <c r="B32" i="1"/>
  <c r="F19" i="1"/>
  <c r="F18" i="1"/>
  <c r="B19" i="1"/>
  <c r="B18" i="1"/>
  <c r="H10" i="1"/>
  <c r="G12" i="1"/>
  <c r="G13" i="1"/>
  <c r="G10" i="1"/>
  <c r="D12" i="1"/>
  <c r="E12" i="5" l="1"/>
  <c r="H12" i="5" s="1"/>
  <c r="I12" i="5" s="1"/>
  <c r="B13" i="5"/>
  <c r="F21" i="5"/>
  <c r="B21" i="5"/>
  <c r="E11" i="1"/>
  <c r="F12" i="1"/>
  <c r="F12" i="5" l="1"/>
  <c r="E13" i="5"/>
  <c r="E11" i="5"/>
  <c r="H13" i="5"/>
  <c r="F11" i="5"/>
  <c r="H11" i="5"/>
  <c r="I11" i="5" s="1"/>
  <c r="B11" i="1"/>
  <c r="B23" i="5" l="1"/>
  <c r="F23" i="5"/>
  <c r="H11" i="1"/>
  <c r="I11" i="1" s="1"/>
  <c r="B12" i="1"/>
  <c r="H12" i="1" s="1"/>
  <c r="I12" i="1" s="1"/>
  <c r="B24" i="5" l="1"/>
  <c r="A19" i="5"/>
  <c r="A32" i="5" s="1"/>
  <c r="A33" i="5" s="1"/>
  <c r="B25" i="5"/>
  <c r="B29" i="5" s="1"/>
  <c r="F25" i="5"/>
  <c r="F29" i="5" s="1"/>
  <c r="E19" i="5"/>
  <c r="E32" i="5" s="1"/>
  <c r="E33" i="5" s="1"/>
  <c r="F24" i="5"/>
  <c r="B23" i="1"/>
  <c r="B25" i="1" s="1"/>
  <c r="B29" i="1" s="1"/>
  <c r="F23" i="1"/>
  <c r="F25" i="1" s="1"/>
  <c r="F29" i="1" s="1"/>
  <c r="B13" i="1"/>
  <c r="H13" i="1" s="1"/>
  <c r="B26" i="5" l="1"/>
  <c r="B28" i="5"/>
  <c r="F26" i="5"/>
  <c r="F33" i="5" s="1"/>
  <c r="F28" i="5"/>
  <c r="B24" i="1"/>
  <c r="B28" i="1" s="1"/>
  <c r="A19" i="1"/>
  <c r="A32" i="1" s="1"/>
  <c r="A33" i="1" s="1"/>
  <c r="E19" i="1"/>
  <c r="E32" i="1" s="1"/>
  <c r="E33" i="1" s="1"/>
  <c r="F24" i="1"/>
  <c r="F28" i="1" s="1"/>
  <c r="B26" i="1" l="1"/>
  <c r="F26" i="1"/>
  <c r="F33" i="1" s="1"/>
</calcChain>
</file>

<file path=xl/comments1.xml><?xml version="1.0" encoding="utf-8"?>
<comments xmlns="http://schemas.openxmlformats.org/spreadsheetml/2006/main">
  <authors>
    <author>Equipo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área de la punta</t>
        </r>
      </text>
    </comment>
  </commentList>
</comments>
</file>

<file path=xl/sharedStrings.xml><?xml version="1.0" encoding="utf-8"?>
<sst xmlns="http://schemas.openxmlformats.org/spreadsheetml/2006/main" count="128" uniqueCount="39">
  <si>
    <t>Qpu =</t>
  </si>
  <si>
    <t>tn</t>
  </si>
  <si>
    <t>D =</t>
  </si>
  <si>
    <t>Arenas [%D]</t>
  </si>
  <si>
    <t>Cohesivos  [%D]</t>
  </si>
  <si>
    <t>mm</t>
  </si>
  <si>
    <t>x</t>
  </si>
  <si>
    <t>y</t>
  </si>
  <si>
    <t>Curva Fuste</t>
  </si>
  <si>
    <t>Curva Punta</t>
  </si>
  <si>
    <t>Curva Total</t>
  </si>
  <si>
    <t>Qu =</t>
  </si>
  <si>
    <t>FS1 =</t>
  </si>
  <si>
    <t>FS2 =</t>
  </si>
  <si>
    <t>Pendiente</t>
  </si>
  <si>
    <t>tn/mm</t>
  </si>
  <si>
    <t>Bajo control en excavación</t>
  </si>
  <si>
    <t>Estrato</t>
  </si>
  <si>
    <t>qf/p [tn/m2]</t>
  </si>
  <si>
    <t>Af - Ap [m2]</t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</si>
  <si>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ult</t>
    </r>
    <r>
      <rPr>
        <sz val="11"/>
        <color theme="1"/>
        <rFont val="Calibri"/>
        <family val="2"/>
        <scheme val="minor"/>
      </rPr>
      <t xml:space="preserve"> [mm]</t>
    </r>
  </si>
  <si>
    <r>
      <t>Q</t>
    </r>
    <r>
      <rPr>
        <vertAlign val="subscript"/>
        <sz val="11"/>
        <color theme="1"/>
        <rFont val="Calibri"/>
        <family val="2"/>
        <scheme val="minor"/>
      </rPr>
      <t>fu</t>
    </r>
    <r>
      <rPr>
        <sz val="11"/>
        <color theme="1"/>
        <rFont val="Calibri"/>
        <family val="2"/>
        <scheme val="minor"/>
      </rPr>
      <t xml:space="preserve"> =</t>
    </r>
  </si>
  <si>
    <r>
      <t>Q</t>
    </r>
    <r>
      <rPr>
        <vertAlign val="subscript"/>
        <sz val="11"/>
        <color theme="1"/>
        <rFont val="Calibri"/>
        <family val="2"/>
        <scheme val="minor"/>
      </rPr>
      <t>serv1</t>
    </r>
    <r>
      <rPr>
        <sz val="11"/>
        <color theme="1"/>
        <rFont val="Calibri"/>
        <family val="2"/>
        <scheme val="minor"/>
      </rPr>
      <t xml:space="preserve"> =</t>
    </r>
  </si>
  <si>
    <r>
      <t>Q</t>
    </r>
    <r>
      <rPr>
        <vertAlign val="subscript"/>
        <sz val="11"/>
        <color theme="1"/>
        <rFont val="Calibri"/>
        <family val="2"/>
        <scheme val="minor"/>
      </rPr>
      <t>serv2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</si>
  <si>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f1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</si>
  <si>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p1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</si>
  <si>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t1</t>
    </r>
    <r>
      <rPr>
        <sz val="11"/>
        <color theme="1"/>
        <rFont val="Calibri"/>
        <family val="2"/>
        <scheme val="minor"/>
      </rPr>
      <t xml:space="preserve"> =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</si>
  <si>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</si>
  <si>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</si>
  <si>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Q</t>
    </r>
    <r>
      <rPr>
        <vertAlign val="subscript"/>
        <sz val="11"/>
        <color theme="1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</si>
  <si>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p2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</si>
  <si>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t2</t>
    </r>
    <r>
      <rPr>
        <sz val="11"/>
        <color theme="1"/>
        <rFont val="Calibri"/>
        <family val="2"/>
        <scheme val="minor"/>
      </rPr>
      <t xml:space="preserve"> =</t>
    </r>
  </si>
  <si>
    <r>
      <t>FS</t>
    </r>
    <r>
      <rPr>
        <b/>
        <vertAlign val="subscript"/>
        <sz val="11"/>
        <color theme="1"/>
        <rFont val="Calibri"/>
        <family val="2"/>
        <scheme val="minor"/>
      </rPr>
      <t>f1</t>
    </r>
    <r>
      <rPr>
        <b/>
        <sz val="11"/>
        <color theme="1"/>
        <rFont val="Calibri"/>
        <family val="2"/>
        <scheme val="minor"/>
      </rPr>
      <t xml:space="preserve"> =</t>
    </r>
  </si>
  <si>
    <r>
      <t>FS</t>
    </r>
    <r>
      <rPr>
        <b/>
        <vertAlign val="subscript"/>
        <sz val="11"/>
        <color theme="1"/>
        <rFont val="Calibri"/>
        <family val="2"/>
        <scheme val="minor"/>
      </rPr>
      <t>p1</t>
    </r>
    <r>
      <rPr>
        <b/>
        <sz val="11"/>
        <color theme="1"/>
        <rFont val="Calibri"/>
        <family val="2"/>
        <scheme val="minor"/>
      </rPr>
      <t xml:space="preserve"> =</t>
    </r>
  </si>
  <si>
    <r>
      <t>FS</t>
    </r>
    <r>
      <rPr>
        <b/>
        <vertAlign val="subscript"/>
        <sz val="11"/>
        <color theme="1"/>
        <rFont val="Calibri"/>
        <family val="2"/>
        <scheme val="minor"/>
      </rPr>
      <t>p2</t>
    </r>
    <r>
      <rPr>
        <b/>
        <sz val="11"/>
        <color theme="1"/>
        <rFont val="Calibri"/>
        <family val="2"/>
        <scheme val="minor"/>
      </rPr>
      <t xml:space="preserve"> =</t>
    </r>
  </si>
  <si>
    <r>
      <t>FS</t>
    </r>
    <r>
      <rPr>
        <b/>
        <vertAlign val="subscript"/>
        <sz val="11"/>
        <color theme="1"/>
        <rFont val="Calibri"/>
        <family val="2"/>
        <scheme val="minor"/>
      </rPr>
      <t>f2</t>
    </r>
    <r>
      <rPr>
        <b/>
        <sz val="11"/>
        <color theme="1"/>
        <rFont val="Calibri"/>
        <family val="2"/>
        <scheme val="minor"/>
      </rPr>
      <t xml:space="preserve"> =</t>
    </r>
  </si>
  <si>
    <t>LÍNEAS HORIZONTALES</t>
  </si>
  <si>
    <t>LÍNEAS VERTICALES</t>
  </si>
  <si>
    <t>Buen control en excavación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</si>
</sst>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1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9203849518811"/>
          <c:y val="5.0925925925925923E-2"/>
          <c:w val="0.815641294838145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Fuste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excavación'!$A$10:$A$13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'Bajo control en excavación'!$B$10:$B$13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126.29399999999998</c:v>
                </c:pt>
                <c:pt idx="2">
                  <c:v>126.29399999999998</c:v>
                </c:pt>
                <c:pt idx="3">
                  <c:v>126.29399999999998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2-403F-BA77-C100CE05805B}"/>
            </c:ext>
          </c:extLst>
        </c:ser>
        <c:ser>
          <c:idx val="1"/>
          <c:order val="1"/>
          <c:tx>
            <c:v>Punta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excavación'!$D$10:$D$13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'Bajo control en excavación'!$E$10:$E$13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48.230400000000003</c:v>
                </c:pt>
                <c:pt idx="2">
                  <c:v>301.44</c:v>
                </c:pt>
                <c:pt idx="3">
                  <c:v>301.44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52-403F-BA77-C100CE05805B}"/>
            </c:ext>
          </c:extLst>
        </c:ser>
        <c:ser>
          <c:idx val="2"/>
          <c:order val="2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excavación'!$G$10:$G$13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'Bajo control en excavación'!$H$10:$H$13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174.52439999999999</c:v>
                </c:pt>
                <c:pt idx="2">
                  <c:v>427.73399999999998</c:v>
                </c:pt>
                <c:pt idx="3">
                  <c:v>427.73399999999998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52-403F-BA77-C100CE05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021328"/>
        <c:axId val="1973022160"/>
      </c:scatterChart>
      <c:valAx>
        <c:axId val="19730213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Desplazamiento en la Cabeza del Pilote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2160"/>
        <c:crosses val="autoZero"/>
        <c:crossBetween val="midCat"/>
        <c:majorUnit val="10"/>
        <c:minorUnit val="5"/>
      </c:valAx>
      <c:valAx>
        <c:axId val="197302216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Carga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[tn]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7638888888888885E-2"/>
              <c:y val="0.37542091449095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1328"/>
        <c:crosses val="autoZero"/>
        <c:crossBetween val="midCat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656933508311462"/>
          <c:y val="7.7256250863378922E-2"/>
          <c:w val="0.14287510936132983"/>
          <c:h val="0.17397028979624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9203849518811"/>
          <c:y val="5.0925925925925923E-2"/>
          <c:w val="0.815641294838145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Fuste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excavación'!$A$10:$A$13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'Bajo control en excavación'!$B$10:$B$13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126.29399999999998</c:v>
                </c:pt>
                <c:pt idx="2">
                  <c:v>126.29399999999998</c:v>
                </c:pt>
                <c:pt idx="3">
                  <c:v>126.29399999999998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DF-40D3-999F-A6C945EC4E03}"/>
            </c:ext>
          </c:extLst>
        </c:ser>
        <c:ser>
          <c:idx val="1"/>
          <c:order val="1"/>
          <c:tx>
            <c:v>Punta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excavación'!$D$10:$D$13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'Bajo control en excavación'!$E$10:$E$13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48.230400000000003</c:v>
                </c:pt>
                <c:pt idx="2">
                  <c:v>301.44</c:v>
                </c:pt>
                <c:pt idx="3">
                  <c:v>301.44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DF-40D3-999F-A6C945EC4E03}"/>
            </c:ext>
          </c:extLst>
        </c:ser>
        <c:ser>
          <c:idx val="2"/>
          <c:order val="2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excavación'!$G$10:$G$13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'Bajo control en excavación'!$H$10:$H$13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174.52439999999999</c:v>
                </c:pt>
                <c:pt idx="2">
                  <c:v>427.73399999999998</c:v>
                </c:pt>
                <c:pt idx="3">
                  <c:v>427.73399999999998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DF-40D3-999F-A6C945EC4E03}"/>
            </c:ext>
          </c:extLst>
        </c:ser>
        <c:ser>
          <c:idx val="3"/>
          <c:order val="3"/>
          <c:tx>
            <c:v>Qserv1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excavación'!$A$18:$A$19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4.5838862646140024</c:v>
                </c:pt>
              </c:numCache>
            </c:numRef>
          </c:xVal>
          <c:yVal>
            <c:numRef>
              <c:f>'Bajo control en excavación'!$B$18:$B$19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DF-40D3-999F-A6C945EC4E03}"/>
            </c:ext>
          </c:extLst>
        </c:ser>
        <c:ser>
          <c:idx val="4"/>
          <c:order val="4"/>
          <c:tx>
            <c:v>Qserv2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excavación'!$E$18:$E$19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6.875829396921004</c:v>
                </c:pt>
              </c:numCache>
            </c:numRef>
          </c:xVal>
          <c:yVal>
            <c:numRef>
              <c:f>'Bajo control en excavación'!$F$18:$F$19</c:f>
              <c:numCache>
                <c:formatCode>General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DF-40D3-999F-A6C945EC4E03}"/>
            </c:ext>
          </c:extLst>
        </c:ser>
        <c:ser>
          <c:idx val="5"/>
          <c:order val="5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excavación'!$A$32:$A$33</c:f>
              <c:numCache>
                <c:formatCode>0.00</c:formatCode>
                <c:ptCount val="2"/>
                <c:pt idx="0">
                  <c:v>4.5838862646140024</c:v>
                </c:pt>
                <c:pt idx="1">
                  <c:v>4.5838862646140024</c:v>
                </c:pt>
              </c:numCache>
            </c:numRef>
          </c:xVal>
          <c:yVal>
            <c:numRef>
              <c:f>'Bajo control en excavación'!$B$32:$B$33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DF-40D3-999F-A6C945EC4E03}"/>
            </c:ext>
          </c:extLst>
        </c:ser>
        <c:ser>
          <c:idx val="6"/>
          <c:order val="6"/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'Bajo control en excavación'!$E$32:$E$33</c:f>
              <c:numCache>
                <c:formatCode>0.00</c:formatCode>
                <c:ptCount val="2"/>
                <c:pt idx="0">
                  <c:v>6.875829396921004</c:v>
                </c:pt>
                <c:pt idx="1">
                  <c:v>6.875829396921004</c:v>
                </c:pt>
              </c:numCache>
            </c:numRef>
          </c:xVal>
          <c:yVal>
            <c:numRef>
              <c:f>'Bajo control en excavación'!$F$32:$F$33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DF-40D3-999F-A6C945EC4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021328"/>
        <c:axId val="1973022160"/>
      </c:scatterChart>
      <c:valAx>
        <c:axId val="19730213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Desplazamiento en la Cabeza del Pilote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2160"/>
        <c:crosses val="autoZero"/>
        <c:crossBetween val="midCat"/>
        <c:majorUnit val="10"/>
        <c:minorUnit val="5"/>
      </c:valAx>
      <c:valAx>
        <c:axId val="197302216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Carga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[tn]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7638888888888885E-2"/>
              <c:y val="0.37542091449095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1328"/>
        <c:crosses val="autoZero"/>
        <c:crossBetween val="midCat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7656933508311462"/>
          <c:y val="7.7256250863378922E-2"/>
          <c:w val="0.15505577427821524"/>
          <c:h val="0.2929708005249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9203849518811"/>
          <c:y val="5.0925925925925923E-2"/>
          <c:w val="0.815641294838145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Fuste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excavación'!$A$10:$A$13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'Buen control en excavación'!$B$10:$B$13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151.428</c:v>
                </c:pt>
                <c:pt idx="2">
                  <c:v>151.428</c:v>
                </c:pt>
                <c:pt idx="3">
                  <c:v>151.428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DF-4491-8BE3-ED3CA813BABD}"/>
            </c:ext>
          </c:extLst>
        </c:ser>
        <c:ser>
          <c:idx val="1"/>
          <c:order val="1"/>
          <c:tx>
            <c:v>Punta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excavación'!$D$10:$D$13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'Buen control en excavación'!$E$10:$E$13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48.230400000000003</c:v>
                </c:pt>
                <c:pt idx="2">
                  <c:v>301.44</c:v>
                </c:pt>
                <c:pt idx="3">
                  <c:v>301.44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DF-4491-8BE3-ED3CA813BABD}"/>
            </c:ext>
          </c:extLst>
        </c:ser>
        <c:ser>
          <c:idx val="2"/>
          <c:order val="2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excavación'!$G$10:$G$13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'Buen control en excavación'!$H$10:$H$13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199.6584</c:v>
                </c:pt>
                <c:pt idx="2">
                  <c:v>452.86799999999999</c:v>
                </c:pt>
                <c:pt idx="3">
                  <c:v>452.86799999999999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DF-4491-8BE3-ED3CA813B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021328"/>
        <c:axId val="1973022160"/>
      </c:scatterChart>
      <c:valAx>
        <c:axId val="19730213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Desplazamiento en la Cabeza del Pilote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2160"/>
        <c:crosses val="autoZero"/>
        <c:crossBetween val="midCat"/>
        <c:majorUnit val="10"/>
        <c:minorUnit val="5"/>
      </c:valAx>
      <c:valAx>
        <c:axId val="19730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Carga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[tn]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7638888888888885E-2"/>
              <c:y val="0.37542091449095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1328"/>
        <c:crosses val="autoZero"/>
        <c:crossBetween val="midCat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656933508311462"/>
          <c:y val="7.7256250863378922E-2"/>
          <c:w val="0.14287510936132983"/>
          <c:h val="0.17397028979624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9203849518811"/>
          <c:y val="5.0925925925925923E-2"/>
          <c:w val="0.815641294838145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Fuste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excavación'!$A$10:$A$13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'Buen control en excavación'!$B$10:$B$13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151.428</c:v>
                </c:pt>
                <c:pt idx="2">
                  <c:v>151.428</c:v>
                </c:pt>
                <c:pt idx="3">
                  <c:v>151.428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27-4C1E-8B48-34CA9C9A9EEF}"/>
            </c:ext>
          </c:extLst>
        </c:ser>
        <c:ser>
          <c:idx val="1"/>
          <c:order val="1"/>
          <c:tx>
            <c:v>Punta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excavación'!$D$10:$D$13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'Buen control en excavación'!$E$10:$E$13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48.230400000000003</c:v>
                </c:pt>
                <c:pt idx="2">
                  <c:v>301.44</c:v>
                </c:pt>
                <c:pt idx="3">
                  <c:v>301.44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7-4C1E-8B48-34CA9C9A9EEF}"/>
            </c:ext>
          </c:extLst>
        </c:ser>
        <c:ser>
          <c:idx val="2"/>
          <c:order val="2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excavación'!$G$10:$G$13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50</c:v>
                </c:pt>
                <c:pt idx="3">
                  <c:v>100</c:v>
                </c:pt>
              </c:numCache>
            </c:numRef>
          </c:xVal>
          <c:yVal>
            <c:numRef>
              <c:f>'Buen control en excavación'!$H$10:$H$13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199.6584</c:v>
                </c:pt>
                <c:pt idx="2">
                  <c:v>452.86799999999999</c:v>
                </c:pt>
                <c:pt idx="3">
                  <c:v>452.86799999999999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27-4C1E-8B48-34CA9C9A9EEF}"/>
            </c:ext>
          </c:extLst>
        </c:ser>
        <c:ser>
          <c:idx val="3"/>
          <c:order val="3"/>
          <c:tx>
            <c:v>Qserv1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excavación'!$A$18:$A$19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4.0068436890208474</c:v>
                </c:pt>
              </c:numCache>
            </c:numRef>
          </c:xVal>
          <c:yVal>
            <c:numRef>
              <c:f>'Buen control en excavación'!$B$18:$B$19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27-4C1E-8B48-34CA9C9A9EEF}"/>
            </c:ext>
          </c:extLst>
        </c:ser>
        <c:ser>
          <c:idx val="4"/>
          <c:order val="4"/>
          <c:tx>
            <c:v>Qserv2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excavación'!$E$18:$E$19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6.0102655335312711</c:v>
                </c:pt>
              </c:numCache>
            </c:numRef>
          </c:xVal>
          <c:yVal>
            <c:numRef>
              <c:f>'Buen control en excavación'!$F$18:$F$19</c:f>
              <c:numCache>
                <c:formatCode>General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27-4C1E-8B48-34CA9C9A9EEF}"/>
            </c:ext>
          </c:extLst>
        </c:ser>
        <c:ser>
          <c:idx val="5"/>
          <c:order val="5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excavación'!$A$32:$A$33</c:f>
              <c:numCache>
                <c:formatCode>0.00</c:formatCode>
                <c:ptCount val="2"/>
                <c:pt idx="0">
                  <c:v>4.0068436890208474</c:v>
                </c:pt>
                <c:pt idx="1">
                  <c:v>4.0068436890208474</c:v>
                </c:pt>
              </c:numCache>
            </c:numRef>
          </c:xVal>
          <c:yVal>
            <c:numRef>
              <c:f>'Buen control en excavación'!$B$32:$B$33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27-4C1E-8B48-34CA9C9A9EEF}"/>
            </c:ext>
          </c:extLst>
        </c:ser>
        <c:ser>
          <c:idx val="6"/>
          <c:order val="6"/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'Buen control en excavación'!$E$32:$E$33</c:f>
              <c:numCache>
                <c:formatCode>0.00</c:formatCode>
                <c:ptCount val="2"/>
                <c:pt idx="0">
                  <c:v>6.0102655335312711</c:v>
                </c:pt>
                <c:pt idx="1">
                  <c:v>6.0102655335312711</c:v>
                </c:pt>
              </c:numCache>
            </c:numRef>
          </c:xVal>
          <c:yVal>
            <c:numRef>
              <c:f>'Buen control en excavación'!$F$32:$F$33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27-4C1E-8B48-34CA9C9A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021328"/>
        <c:axId val="1973022160"/>
      </c:scatterChart>
      <c:valAx>
        <c:axId val="19730213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Desplazamiento en la Cabeza del Pilote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2160"/>
        <c:crosses val="autoZero"/>
        <c:crossBetween val="midCat"/>
        <c:majorUnit val="10"/>
        <c:minorUnit val="5"/>
      </c:valAx>
      <c:valAx>
        <c:axId val="19730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Carga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[tn]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7638888888888885E-2"/>
              <c:y val="0.37542091449095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21328"/>
        <c:crosses val="autoZero"/>
        <c:crossBetween val="midCat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7656933508311462"/>
          <c:y val="7.7256250863378922E-2"/>
          <c:w val="0.15505577427821524"/>
          <c:h val="0.2929708005249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0</xdr:row>
      <xdr:rowOff>0</xdr:rowOff>
    </xdr:from>
    <xdr:to>
      <xdr:col>18</xdr:col>
      <xdr:colOff>123825</xdr:colOff>
      <xdr:row>19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19</xdr:row>
      <xdr:rowOff>57150</xdr:rowOff>
    </xdr:from>
    <xdr:to>
      <xdr:col>18</xdr:col>
      <xdr:colOff>66675</xdr:colOff>
      <xdr:row>38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0</xdr:row>
      <xdr:rowOff>0</xdr:rowOff>
    </xdr:from>
    <xdr:to>
      <xdr:col>18</xdr:col>
      <xdr:colOff>123825</xdr:colOff>
      <xdr:row>19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19</xdr:row>
      <xdr:rowOff>57150</xdr:rowOff>
    </xdr:from>
    <xdr:to>
      <xdr:col>18</xdr:col>
      <xdr:colOff>66675</xdr:colOff>
      <xdr:row>38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G13" sqref="G13"/>
    </sheetView>
  </sheetViews>
  <sheetFormatPr baseColWidth="10" defaultRowHeight="15" x14ac:dyDescent="0.25"/>
  <sheetData>
    <row r="1" spans="1:5" x14ac:dyDescent="0.25">
      <c r="A1" s="20" t="s">
        <v>16</v>
      </c>
      <c r="B1" s="20"/>
      <c r="C1" s="20"/>
      <c r="D1" s="20"/>
      <c r="E1" s="20"/>
    </row>
    <row r="2" spans="1:5" x14ac:dyDescent="0.25">
      <c r="A2" s="4" t="s">
        <v>17</v>
      </c>
      <c r="B2" s="4" t="s">
        <v>18</v>
      </c>
      <c r="C2" s="4" t="s">
        <v>19</v>
      </c>
    </row>
    <row r="3" spans="1:5" x14ac:dyDescent="0.25">
      <c r="A3" s="4">
        <v>1</v>
      </c>
      <c r="B3" s="15">
        <v>2</v>
      </c>
      <c r="C3" s="4">
        <v>12.57</v>
      </c>
      <c r="D3" s="5">
        <f>B3*C3</f>
        <v>25.14</v>
      </c>
    </row>
    <row r="4" spans="1:5" x14ac:dyDescent="0.25">
      <c r="A4" s="4">
        <v>2</v>
      </c>
      <c r="B4" s="4">
        <v>2.2999999999999998</v>
      </c>
      <c r="C4" s="4">
        <v>43.98</v>
      </c>
      <c r="D4" s="5">
        <f t="shared" ref="D4" si="0">B4*C4</f>
        <v>101.15399999999998</v>
      </c>
      <c r="E4" s="19">
        <f>D3+D4</f>
        <v>126.29399999999998</v>
      </c>
    </row>
    <row r="5" spans="1:5" x14ac:dyDescent="0.25">
      <c r="A5" s="4">
        <v>3</v>
      </c>
      <c r="B5" s="4">
        <v>384</v>
      </c>
      <c r="C5" s="4">
        <v>0.78500000000000003</v>
      </c>
      <c r="D5" s="19">
        <f>B5*C5</f>
        <v>301.44</v>
      </c>
    </row>
    <row r="7" spans="1:5" x14ac:dyDescent="0.25">
      <c r="A7" s="20" t="s">
        <v>38</v>
      </c>
      <c r="B7" s="20"/>
      <c r="C7" s="20"/>
      <c r="D7" s="20"/>
      <c r="E7" s="20"/>
    </row>
    <row r="8" spans="1:5" x14ac:dyDescent="0.25">
      <c r="A8" s="4" t="s">
        <v>17</v>
      </c>
      <c r="B8" s="4" t="s">
        <v>18</v>
      </c>
      <c r="C8" s="4" t="s">
        <v>19</v>
      </c>
    </row>
    <row r="9" spans="1:5" x14ac:dyDescent="0.25">
      <c r="A9" s="4">
        <v>1</v>
      </c>
      <c r="B9" s="4">
        <v>2.6</v>
      </c>
      <c r="C9" s="4">
        <v>12.57</v>
      </c>
      <c r="D9" s="5">
        <f>B9*C9</f>
        <v>32.682000000000002</v>
      </c>
    </row>
    <row r="10" spans="1:5" x14ac:dyDescent="0.25">
      <c r="A10" s="4">
        <v>2</v>
      </c>
      <c r="B10" s="4">
        <v>2.7</v>
      </c>
      <c r="C10" s="4">
        <v>43.98</v>
      </c>
      <c r="D10" s="5">
        <f t="shared" ref="D10" si="1">B10*C10</f>
        <v>118.746</v>
      </c>
      <c r="E10" s="19">
        <f>D9+D10</f>
        <v>151.428</v>
      </c>
    </row>
    <row r="11" spans="1:5" x14ac:dyDescent="0.25">
      <c r="A11" s="4">
        <v>3</v>
      </c>
      <c r="B11" s="4">
        <v>384</v>
      </c>
      <c r="C11" s="4">
        <v>0.78500000000000003</v>
      </c>
      <c r="D11" s="19">
        <f>B11*C11</f>
        <v>301.44</v>
      </c>
    </row>
  </sheetData>
  <mergeCells count="2">
    <mergeCell ref="A1:E1"/>
    <mergeCell ref="A7:E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workbookViewId="0">
      <selection activeCell="K23" sqref="K23"/>
    </sheetView>
  </sheetViews>
  <sheetFormatPr baseColWidth="10" defaultRowHeight="15" x14ac:dyDescent="0.25"/>
  <cols>
    <col min="6" max="6" width="11.85546875" bestFit="1" customWidth="1"/>
    <col min="7" max="7" width="15.140625" bestFit="1" customWidth="1"/>
  </cols>
  <sheetData>
    <row r="1" spans="1:10" ht="18" x14ac:dyDescent="0.35">
      <c r="D1" s="3" t="s">
        <v>20</v>
      </c>
      <c r="F1" s="1" t="s">
        <v>3</v>
      </c>
      <c r="G1" s="1" t="s">
        <v>4</v>
      </c>
    </row>
    <row r="2" spans="1:10" ht="18" x14ac:dyDescent="0.35">
      <c r="A2" t="s">
        <v>21</v>
      </c>
      <c r="B2" s="8">
        <f>'Resumen Cargas Unitarias'!E4</f>
        <v>126.29399999999998</v>
      </c>
      <c r="C2" t="s">
        <v>1</v>
      </c>
      <c r="D2" s="3">
        <f>B5*G2</f>
        <v>8</v>
      </c>
      <c r="F2" s="2">
        <v>0.01</v>
      </c>
      <c r="G2" s="2">
        <v>8.0000000000000002E-3</v>
      </c>
    </row>
    <row r="3" spans="1:10" x14ac:dyDescent="0.25">
      <c r="A3" t="s">
        <v>0</v>
      </c>
      <c r="B3" s="8">
        <f>'Resumen Cargas Unitarias'!D5</f>
        <v>301.44</v>
      </c>
      <c r="C3" t="s">
        <v>1</v>
      </c>
      <c r="D3" s="3">
        <f>B5*F3</f>
        <v>50</v>
      </c>
      <c r="F3" s="2">
        <v>0.05</v>
      </c>
      <c r="G3" s="2">
        <v>0.1</v>
      </c>
    </row>
    <row r="4" spans="1:10" x14ac:dyDescent="0.25">
      <c r="A4" t="s">
        <v>11</v>
      </c>
      <c r="B4" s="8">
        <f>B2+B3</f>
        <v>427.73399999999998</v>
      </c>
      <c r="C4" t="s">
        <v>1</v>
      </c>
    </row>
    <row r="5" spans="1:10" x14ac:dyDescent="0.25">
      <c r="A5" t="s">
        <v>2</v>
      </c>
      <c r="B5">
        <v>1000</v>
      </c>
      <c r="C5" t="s">
        <v>5</v>
      </c>
    </row>
    <row r="8" spans="1:10" x14ac:dyDescent="0.25">
      <c r="A8" s="21" t="s">
        <v>8</v>
      </c>
      <c r="B8" s="21"/>
      <c r="D8" s="21" t="s">
        <v>9</v>
      </c>
      <c r="E8" s="21"/>
      <c r="G8" s="21" t="s">
        <v>10</v>
      </c>
      <c r="H8" s="21"/>
      <c r="I8" t="s">
        <v>14</v>
      </c>
    </row>
    <row r="9" spans="1:10" x14ac:dyDescent="0.25">
      <c r="A9" s="16" t="s">
        <v>6</v>
      </c>
      <c r="B9" s="16" t="s">
        <v>7</v>
      </c>
      <c r="D9" s="16" t="s">
        <v>6</v>
      </c>
      <c r="E9" s="16" t="s">
        <v>7</v>
      </c>
      <c r="G9" s="16" t="s">
        <v>6</v>
      </c>
      <c r="H9" s="16" t="s">
        <v>7</v>
      </c>
    </row>
    <row r="10" spans="1:10" x14ac:dyDescent="0.25">
      <c r="A10" s="16">
        <v>0</v>
      </c>
      <c r="B10" s="16">
        <v>0</v>
      </c>
      <c r="D10" s="16">
        <v>0</v>
      </c>
      <c r="E10" s="16">
        <v>0</v>
      </c>
      <c r="G10" s="16">
        <f>A10</f>
        <v>0</v>
      </c>
      <c r="H10" s="16">
        <f>B10+E10</f>
        <v>0</v>
      </c>
    </row>
    <row r="11" spans="1:10" x14ac:dyDescent="0.25">
      <c r="A11" s="16">
        <f>D2</f>
        <v>8</v>
      </c>
      <c r="B11" s="17">
        <f>B2</f>
        <v>126.29399999999998</v>
      </c>
      <c r="C11" s="6">
        <f>B11/A11</f>
        <v>15.786749999999998</v>
      </c>
      <c r="D11" s="16">
        <v>8</v>
      </c>
      <c r="E11" s="17">
        <f>E10+D11*(E12/D12)</f>
        <v>48.230400000000003</v>
      </c>
      <c r="F11" s="6">
        <f>E11/D11</f>
        <v>6.0288000000000004</v>
      </c>
      <c r="G11" s="16">
        <f t="shared" ref="G11:G13" si="0">A11</f>
        <v>8</v>
      </c>
      <c r="H11" s="17">
        <f t="shared" ref="H11:H13" si="1">B11+E11</f>
        <v>174.52439999999999</v>
      </c>
      <c r="I11" s="6">
        <f>H11/G11</f>
        <v>21.815549999999998</v>
      </c>
      <c r="J11" t="s">
        <v>15</v>
      </c>
    </row>
    <row r="12" spans="1:10" x14ac:dyDescent="0.25">
      <c r="A12" s="16">
        <v>50</v>
      </c>
      <c r="B12" s="17">
        <f>B11</f>
        <v>126.29399999999998</v>
      </c>
      <c r="C12" s="7"/>
      <c r="D12" s="16">
        <f>D3</f>
        <v>50</v>
      </c>
      <c r="E12" s="17">
        <f>B3</f>
        <v>301.44</v>
      </c>
      <c r="F12" s="6">
        <f>E12/D12</f>
        <v>6.0288000000000004</v>
      </c>
      <c r="G12" s="16">
        <f t="shared" si="0"/>
        <v>50</v>
      </c>
      <c r="H12" s="17">
        <f t="shared" si="1"/>
        <v>427.73399999999998</v>
      </c>
      <c r="I12" s="6">
        <f>(H12-H10)/(G12-G10)</f>
        <v>8.5546799999999994</v>
      </c>
      <c r="J12" t="s">
        <v>15</v>
      </c>
    </row>
    <row r="13" spans="1:10" x14ac:dyDescent="0.25">
      <c r="A13" s="16">
        <v>100</v>
      </c>
      <c r="B13" s="17">
        <f>B12</f>
        <v>126.29399999999998</v>
      </c>
      <c r="D13" s="16">
        <v>100</v>
      </c>
      <c r="E13" s="17">
        <f>E12</f>
        <v>301.44</v>
      </c>
      <c r="G13" s="16">
        <f t="shared" si="0"/>
        <v>100</v>
      </c>
      <c r="H13" s="17">
        <f t="shared" si="1"/>
        <v>427.73399999999998</v>
      </c>
      <c r="I13" s="6">
        <v>0</v>
      </c>
      <c r="J13" t="s">
        <v>15</v>
      </c>
    </row>
    <row r="14" spans="1:10" x14ac:dyDescent="0.25">
      <c r="H14" s="3"/>
    </row>
    <row r="16" spans="1:10" ht="18" x14ac:dyDescent="0.35">
      <c r="A16" t="s">
        <v>22</v>
      </c>
      <c r="B16" s="4">
        <v>100</v>
      </c>
      <c r="C16" t="s">
        <v>1</v>
      </c>
      <c r="E16" t="s">
        <v>23</v>
      </c>
      <c r="F16" s="3">
        <v>150</v>
      </c>
      <c r="G16" t="s">
        <v>1</v>
      </c>
    </row>
    <row r="17" spans="1:7" x14ac:dyDescent="0.25">
      <c r="A17" s="16" t="s">
        <v>6</v>
      </c>
      <c r="B17" s="16" t="s">
        <v>7</v>
      </c>
      <c r="E17" s="16" t="s">
        <v>6</v>
      </c>
      <c r="F17" s="16" t="s">
        <v>7</v>
      </c>
    </row>
    <row r="18" spans="1:7" x14ac:dyDescent="0.25">
      <c r="A18" s="16">
        <v>0</v>
      </c>
      <c r="B18" s="16">
        <f>B16</f>
        <v>100</v>
      </c>
      <c r="E18" s="16">
        <v>0</v>
      </c>
      <c r="F18" s="16">
        <f>F16</f>
        <v>150</v>
      </c>
      <c r="G18" t="s">
        <v>36</v>
      </c>
    </row>
    <row r="19" spans="1:7" x14ac:dyDescent="0.25">
      <c r="A19" s="18">
        <f>B23</f>
        <v>4.5838862646140024</v>
      </c>
      <c r="B19" s="16">
        <f>B16</f>
        <v>100</v>
      </c>
      <c r="E19" s="18">
        <f>F23</f>
        <v>6.875829396921004</v>
      </c>
      <c r="F19" s="16">
        <f>F16</f>
        <v>150</v>
      </c>
    </row>
    <row r="20" spans="1:7" ht="15.75" thickBot="1" x14ac:dyDescent="0.3"/>
    <row r="21" spans="1:7" ht="15.75" thickBot="1" x14ac:dyDescent="0.3">
      <c r="A21" s="12" t="s">
        <v>12</v>
      </c>
      <c r="B21" s="13">
        <f>B4/B16</f>
        <v>4.2773399999999997</v>
      </c>
      <c r="E21" s="12" t="s">
        <v>13</v>
      </c>
      <c r="F21" s="13">
        <f>B4/F16</f>
        <v>2.8515599999999997</v>
      </c>
    </row>
    <row r="23" spans="1:7" ht="18" x14ac:dyDescent="0.35">
      <c r="A23" t="s">
        <v>28</v>
      </c>
      <c r="B23" s="6">
        <f>B16/I11</f>
        <v>4.5838862646140024</v>
      </c>
      <c r="C23" t="s">
        <v>5</v>
      </c>
      <c r="E23" t="s">
        <v>27</v>
      </c>
      <c r="F23" s="6">
        <f>F16/I11</f>
        <v>6.875829396921004</v>
      </c>
      <c r="G23" t="s">
        <v>5</v>
      </c>
    </row>
    <row r="24" spans="1:7" ht="18" x14ac:dyDescent="0.35">
      <c r="A24" t="s">
        <v>24</v>
      </c>
      <c r="B24" s="6">
        <f>B23*$C$11</f>
        <v>72.364666487895093</v>
      </c>
      <c r="C24" t="s">
        <v>1</v>
      </c>
      <c r="E24" t="s">
        <v>29</v>
      </c>
      <c r="F24" s="6">
        <f>F23*$C$11</f>
        <v>108.54699973184265</v>
      </c>
      <c r="G24" t="s">
        <v>1</v>
      </c>
    </row>
    <row r="25" spans="1:7" ht="18" x14ac:dyDescent="0.35">
      <c r="A25" t="s">
        <v>25</v>
      </c>
      <c r="B25" s="6">
        <f>B23*$F$11</f>
        <v>27.6353335121049</v>
      </c>
      <c r="C25" t="s">
        <v>1</v>
      </c>
      <c r="E25" t="s">
        <v>30</v>
      </c>
      <c r="F25" s="6">
        <f>F23*$F$11</f>
        <v>41.453000268157354</v>
      </c>
      <c r="G25" t="s">
        <v>1</v>
      </c>
    </row>
    <row r="26" spans="1:7" ht="18" x14ac:dyDescent="0.35">
      <c r="A26" t="s">
        <v>26</v>
      </c>
      <c r="B26" s="6">
        <f>B24+B25</f>
        <v>100</v>
      </c>
      <c r="C26" t="s">
        <v>1</v>
      </c>
      <c r="E26" t="s">
        <v>31</v>
      </c>
      <c r="F26" s="6">
        <f>F24+F25</f>
        <v>150</v>
      </c>
      <c r="G26" t="s">
        <v>1</v>
      </c>
    </row>
    <row r="27" spans="1:7" ht="15.75" thickBot="1" x14ac:dyDescent="0.3"/>
    <row r="28" spans="1:7" ht="18" x14ac:dyDescent="0.35">
      <c r="A28" s="9" t="s">
        <v>32</v>
      </c>
      <c r="B28" s="10">
        <f>$B$2/B24</f>
        <v>1.745244</v>
      </c>
      <c r="C28" s="1"/>
      <c r="D28" s="1"/>
      <c r="E28" s="9" t="s">
        <v>35</v>
      </c>
      <c r="F28" s="10">
        <f>$B$2/F24</f>
        <v>1.1634959999999999</v>
      </c>
    </row>
    <row r="29" spans="1:7" ht="18.75" thickBot="1" x14ac:dyDescent="0.4">
      <c r="A29" s="11" t="s">
        <v>33</v>
      </c>
      <c r="B29" s="14">
        <f>$B$3/B25</f>
        <v>10.907774999999999</v>
      </c>
      <c r="C29" s="1"/>
      <c r="D29" s="1"/>
      <c r="E29" s="11" t="s">
        <v>34</v>
      </c>
      <c r="F29" s="14">
        <f>$B$3/F25</f>
        <v>7.2718499999999988</v>
      </c>
    </row>
    <row r="31" spans="1:7" x14ac:dyDescent="0.25">
      <c r="A31" s="16" t="s">
        <v>6</v>
      </c>
      <c r="B31" s="16" t="s">
        <v>7</v>
      </c>
      <c r="E31" s="16" t="s">
        <v>6</v>
      </c>
      <c r="F31" s="16" t="s">
        <v>7</v>
      </c>
    </row>
    <row r="32" spans="1:7" x14ac:dyDescent="0.25">
      <c r="A32" s="18">
        <f>A19</f>
        <v>4.5838862646140024</v>
      </c>
      <c r="B32" s="16">
        <f>B30</f>
        <v>0</v>
      </c>
      <c r="E32" s="18">
        <f>E19</f>
        <v>6.875829396921004</v>
      </c>
      <c r="F32" s="16">
        <f>F30</f>
        <v>0</v>
      </c>
      <c r="G32" t="s">
        <v>37</v>
      </c>
    </row>
    <row r="33" spans="1:6" x14ac:dyDescent="0.25">
      <c r="A33" s="18">
        <f>A32</f>
        <v>4.5838862646140024</v>
      </c>
      <c r="B33" s="16">
        <v>100</v>
      </c>
      <c r="E33" s="18">
        <f>E32</f>
        <v>6.875829396921004</v>
      </c>
      <c r="F33" s="17">
        <f>F26</f>
        <v>150</v>
      </c>
    </row>
  </sheetData>
  <mergeCells count="3">
    <mergeCell ref="A8:B8"/>
    <mergeCell ref="D8:E8"/>
    <mergeCell ref="G8:H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workbookViewId="0">
      <selection activeCell="J22" sqref="J22"/>
    </sheetView>
  </sheetViews>
  <sheetFormatPr baseColWidth="10" defaultRowHeight="15" x14ac:dyDescent="0.25"/>
  <cols>
    <col min="6" max="6" width="11.85546875" bestFit="1" customWidth="1"/>
    <col min="7" max="7" width="15.140625" bestFit="1" customWidth="1"/>
  </cols>
  <sheetData>
    <row r="1" spans="1:10" ht="18" x14ac:dyDescent="0.35">
      <c r="D1" s="4" t="s">
        <v>20</v>
      </c>
      <c r="F1" s="1" t="s">
        <v>3</v>
      </c>
      <c r="G1" s="1" t="s">
        <v>4</v>
      </c>
    </row>
    <row r="2" spans="1:10" ht="18" x14ac:dyDescent="0.35">
      <c r="A2" t="s">
        <v>21</v>
      </c>
      <c r="B2" s="8">
        <f>'Resumen Cargas Unitarias'!E10</f>
        <v>151.428</v>
      </c>
      <c r="C2" t="s">
        <v>1</v>
      </c>
      <c r="D2" s="4">
        <f>B5*G2</f>
        <v>8</v>
      </c>
      <c r="F2" s="2">
        <v>0.01</v>
      </c>
      <c r="G2" s="2">
        <v>8.0000000000000002E-3</v>
      </c>
    </row>
    <row r="3" spans="1:10" x14ac:dyDescent="0.25">
      <c r="A3" t="s">
        <v>0</v>
      </c>
      <c r="B3" s="8">
        <f>'Resumen Cargas Unitarias'!D11</f>
        <v>301.44</v>
      </c>
      <c r="C3" t="s">
        <v>1</v>
      </c>
      <c r="D3" s="4">
        <f>B5*F3</f>
        <v>50</v>
      </c>
      <c r="F3" s="2">
        <v>0.05</v>
      </c>
      <c r="G3" s="2">
        <v>0.1</v>
      </c>
    </row>
    <row r="4" spans="1:10" x14ac:dyDescent="0.25">
      <c r="A4" t="s">
        <v>11</v>
      </c>
      <c r="B4" s="8">
        <f>B2+B3</f>
        <v>452.86799999999999</v>
      </c>
      <c r="C4" t="s">
        <v>1</v>
      </c>
    </row>
    <row r="5" spans="1:10" x14ac:dyDescent="0.25">
      <c r="A5" t="s">
        <v>2</v>
      </c>
      <c r="B5">
        <v>1000</v>
      </c>
      <c r="C5" t="s">
        <v>5</v>
      </c>
    </row>
    <row r="8" spans="1:10" x14ac:dyDescent="0.25">
      <c r="A8" s="21" t="s">
        <v>8</v>
      </c>
      <c r="B8" s="21"/>
      <c r="D8" s="21" t="s">
        <v>9</v>
      </c>
      <c r="E8" s="21"/>
      <c r="G8" s="21" t="s">
        <v>10</v>
      </c>
      <c r="H8" s="21"/>
      <c r="I8" t="s">
        <v>14</v>
      </c>
    </row>
    <row r="9" spans="1:10" x14ac:dyDescent="0.25">
      <c r="A9" s="16" t="s">
        <v>6</v>
      </c>
      <c r="B9" s="16" t="s">
        <v>7</v>
      </c>
      <c r="D9" s="16" t="s">
        <v>6</v>
      </c>
      <c r="E9" s="16" t="s">
        <v>7</v>
      </c>
      <c r="G9" s="16" t="s">
        <v>6</v>
      </c>
      <c r="H9" s="16" t="s">
        <v>7</v>
      </c>
    </row>
    <row r="10" spans="1:10" x14ac:dyDescent="0.25">
      <c r="A10" s="16">
        <v>0</v>
      </c>
      <c r="B10" s="16">
        <v>0</v>
      </c>
      <c r="D10" s="16">
        <v>0</v>
      </c>
      <c r="E10" s="16">
        <v>0</v>
      </c>
      <c r="G10" s="16">
        <f>A10</f>
        <v>0</v>
      </c>
      <c r="H10" s="16">
        <f>B10+E10</f>
        <v>0</v>
      </c>
    </row>
    <row r="11" spans="1:10" x14ac:dyDescent="0.25">
      <c r="A11" s="16">
        <f>D2</f>
        <v>8</v>
      </c>
      <c r="B11" s="17">
        <f>B2</f>
        <v>151.428</v>
      </c>
      <c r="C11" s="6">
        <f>B11/A11</f>
        <v>18.9285</v>
      </c>
      <c r="D11" s="16">
        <v>8</v>
      </c>
      <c r="E11" s="17">
        <f>E10+D11*(E12/D12)</f>
        <v>48.230400000000003</v>
      </c>
      <c r="F11" s="6">
        <f>E11/D11</f>
        <v>6.0288000000000004</v>
      </c>
      <c r="G11" s="16">
        <f t="shared" ref="G11:G13" si="0">A11</f>
        <v>8</v>
      </c>
      <c r="H11" s="17">
        <f t="shared" ref="H11:H13" si="1">B11+E11</f>
        <v>199.6584</v>
      </c>
      <c r="I11" s="6">
        <f>H11/G11</f>
        <v>24.9573</v>
      </c>
      <c r="J11" t="s">
        <v>15</v>
      </c>
    </row>
    <row r="12" spans="1:10" x14ac:dyDescent="0.25">
      <c r="A12" s="16">
        <v>50</v>
      </c>
      <c r="B12" s="17">
        <f>B11</f>
        <v>151.428</v>
      </c>
      <c r="C12" s="7"/>
      <c r="D12" s="16">
        <f>D3</f>
        <v>50</v>
      </c>
      <c r="E12" s="17">
        <f>B3</f>
        <v>301.44</v>
      </c>
      <c r="F12" s="6">
        <f>E12/D12</f>
        <v>6.0288000000000004</v>
      </c>
      <c r="G12" s="16">
        <f t="shared" si="0"/>
        <v>50</v>
      </c>
      <c r="H12" s="17">
        <f t="shared" si="1"/>
        <v>452.86799999999999</v>
      </c>
      <c r="I12" s="6">
        <f>(H12-H10)/(G12-G10)</f>
        <v>9.0573599999999992</v>
      </c>
      <c r="J12" t="s">
        <v>15</v>
      </c>
    </row>
    <row r="13" spans="1:10" x14ac:dyDescent="0.25">
      <c r="A13" s="16">
        <v>100</v>
      </c>
      <c r="B13" s="17">
        <f>B12</f>
        <v>151.428</v>
      </c>
      <c r="D13" s="16">
        <v>100</v>
      </c>
      <c r="E13" s="17">
        <f>E12</f>
        <v>301.44</v>
      </c>
      <c r="G13" s="16">
        <f t="shared" si="0"/>
        <v>100</v>
      </c>
      <c r="H13" s="17">
        <f t="shared" si="1"/>
        <v>452.86799999999999</v>
      </c>
      <c r="I13" s="6">
        <v>0</v>
      </c>
      <c r="J13" t="s">
        <v>15</v>
      </c>
    </row>
    <row r="14" spans="1:10" x14ac:dyDescent="0.25">
      <c r="H14" s="4"/>
    </row>
    <row r="16" spans="1:10" ht="18" x14ac:dyDescent="0.35">
      <c r="A16" t="s">
        <v>22</v>
      </c>
      <c r="B16" s="4">
        <v>100</v>
      </c>
      <c r="C16" t="s">
        <v>1</v>
      </c>
      <c r="E16" t="s">
        <v>23</v>
      </c>
      <c r="F16" s="4">
        <v>150</v>
      </c>
      <c r="G16" t="s">
        <v>1</v>
      </c>
    </row>
    <row r="17" spans="1:7" x14ac:dyDescent="0.25">
      <c r="A17" s="16" t="s">
        <v>6</v>
      </c>
      <c r="B17" s="16" t="s">
        <v>7</v>
      </c>
      <c r="E17" s="16" t="s">
        <v>6</v>
      </c>
      <c r="F17" s="16" t="s">
        <v>7</v>
      </c>
    </row>
    <row r="18" spans="1:7" x14ac:dyDescent="0.25">
      <c r="A18" s="16">
        <v>0</v>
      </c>
      <c r="B18" s="16">
        <f>B16</f>
        <v>100</v>
      </c>
      <c r="E18" s="16">
        <v>0</v>
      </c>
      <c r="F18" s="16">
        <f>F16</f>
        <v>150</v>
      </c>
      <c r="G18" t="s">
        <v>36</v>
      </c>
    </row>
    <row r="19" spans="1:7" x14ac:dyDescent="0.25">
      <c r="A19" s="18">
        <f>B23</f>
        <v>4.0068436890208474</v>
      </c>
      <c r="B19" s="16">
        <f>B16</f>
        <v>100</v>
      </c>
      <c r="E19" s="18">
        <f>F23</f>
        <v>6.0102655335312711</v>
      </c>
      <c r="F19" s="16">
        <f>F16</f>
        <v>150</v>
      </c>
    </row>
    <row r="20" spans="1:7" ht="15.75" thickBot="1" x14ac:dyDescent="0.3"/>
    <row r="21" spans="1:7" ht="15.75" thickBot="1" x14ac:dyDescent="0.3">
      <c r="A21" s="12" t="s">
        <v>12</v>
      </c>
      <c r="B21" s="13">
        <f>B4/B16</f>
        <v>4.5286799999999996</v>
      </c>
      <c r="E21" s="12" t="s">
        <v>13</v>
      </c>
      <c r="F21" s="13">
        <f>B4/F16</f>
        <v>3.01912</v>
      </c>
    </row>
    <row r="23" spans="1:7" ht="18" x14ac:dyDescent="0.35">
      <c r="A23" t="s">
        <v>28</v>
      </c>
      <c r="B23" s="6">
        <f>B16/I11</f>
        <v>4.0068436890208474</v>
      </c>
      <c r="C23" t="s">
        <v>5</v>
      </c>
      <c r="E23" t="s">
        <v>27</v>
      </c>
      <c r="F23" s="6">
        <f>F16/I11</f>
        <v>6.0102655335312711</v>
      </c>
      <c r="G23" t="s">
        <v>5</v>
      </c>
    </row>
    <row r="24" spans="1:7" ht="18" x14ac:dyDescent="0.35">
      <c r="A24" t="s">
        <v>24</v>
      </c>
      <c r="B24" s="6">
        <f>B23*$C$11</f>
        <v>75.843540767631112</v>
      </c>
      <c r="C24" t="s">
        <v>1</v>
      </c>
      <c r="E24" t="s">
        <v>29</v>
      </c>
      <c r="F24" s="6">
        <f>F23*$C$11</f>
        <v>113.76531115144667</v>
      </c>
      <c r="G24" t="s">
        <v>1</v>
      </c>
    </row>
    <row r="25" spans="1:7" ht="18" x14ac:dyDescent="0.35">
      <c r="A25" t="s">
        <v>25</v>
      </c>
      <c r="B25" s="6">
        <f>B23*$F$11</f>
        <v>24.156459232368885</v>
      </c>
      <c r="C25" t="s">
        <v>1</v>
      </c>
      <c r="E25" t="s">
        <v>30</v>
      </c>
      <c r="F25" s="6">
        <f>F23*$F$11</f>
        <v>36.234688848553333</v>
      </c>
      <c r="G25" t="s">
        <v>1</v>
      </c>
    </row>
    <row r="26" spans="1:7" ht="18" x14ac:dyDescent="0.35">
      <c r="A26" t="s">
        <v>26</v>
      </c>
      <c r="B26" s="6">
        <f>B24+B25</f>
        <v>100</v>
      </c>
      <c r="C26" t="s">
        <v>1</v>
      </c>
      <c r="E26" t="s">
        <v>31</v>
      </c>
      <c r="F26" s="6">
        <f>F24+F25</f>
        <v>150</v>
      </c>
      <c r="G26" t="s">
        <v>1</v>
      </c>
    </row>
    <row r="27" spans="1:7" ht="15.75" thickBot="1" x14ac:dyDescent="0.3"/>
    <row r="28" spans="1:7" ht="18" x14ac:dyDescent="0.35">
      <c r="A28" s="9" t="s">
        <v>32</v>
      </c>
      <c r="B28" s="10">
        <f>$B$2/B24</f>
        <v>1.9965840000000001</v>
      </c>
      <c r="C28" s="1"/>
      <c r="D28" s="1"/>
      <c r="E28" s="9" t="s">
        <v>35</v>
      </c>
      <c r="F28" s="10">
        <f>$B$2/F24</f>
        <v>1.331056</v>
      </c>
    </row>
    <row r="29" spans="1:7" ht="18.75" thickBot="1" x14ac:dyDescent="0.4">
      <c r="A29" s="11" t="s">
        <v>33</v>
      </c>
      <c r="B29" s="14">
        <f>$B$3/B25</f>
        <v>12.47865</v>
      </c>
      <c r="C29" s="1"/>
      <c r="D29" s="1"/>
      <c r="E29" s="11" t="s">
        <v>34</v>
      </c>
      <c r="F29" s="14">
        <f>$B$3/F25</f>
        <v>8.3190999999999988</v>
      </c>
    </row>
    <row r="31" spans="1:7" x14ac:dyDescent="0.25">
      <c r="A31" s="16" t="s">
        <v>6</v>
      </c>
      <c r="B31" s="16" t="s">
        <v>7</v>
      </c>
      <c r="E31" s="16" t="s">
        <v>6</v>
      </c>
      <c r="F31" s="16" t="s">
        <v>7</v>
      </c>
    </row>
    <row r="32" spans="1:7" x14ac:dyDescent="0.25">
      <c r="A32" s="18">
        <f>A19</f>
        <v>4.0068436890208474</v>
      </c>
      <c r="B32" s="16">
        <f>B30</f>
        <v>0</v>
      </c>
      <c r="E32" s="18">
        <f>E19</f>
        <v>6.0102655335312711</v>
      </c>
      <c r="F32" s="16">
        <f>F30</f>
        <v>0</v>
      </c>
      <c r="G32" t="s">
        <v>37</v>
      </c>
    </row>
    <row r="33" spans="1:6" x14ac:dyDescent="0.25">
      <c r="A33" s="18">
        <f>A32</f>
        <v>4.0068436890208474</v>
      </c>
      <c r="B33" s="16">
        <v>100</v>
      </c>
      <c r="E33" s="18">
        <f>E32</f>
        <v>6.0102655335312711</v>
      </c>
      <c r="F33" s="17">
        <f>F26</f>
        <v>150</v>
      </c>
    </row>
  </sheetData>
  <mergeCells count="3">
    <mergeCell ref="A8:B8"/>
    <mergeCell ref="D8:E8"/>
    <mergeCell ref="G8:H8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Cargas Unitarias</vt:lpstr>
      <vt:lpstr>Bajo control en excavación</vt:lpstr>
      <vt:lpstr>Buen control en excavación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dcterms:created xsi:type="dcterms:W3CDTF">2020-04-17T09:58:25Z</dcterms:created>
  <dcterms:modified xsi:type="dcterms:W3CDTF">2020-04-17T20:26:22Z</dcterms:modified>
</cp:coreProperties>
</file>